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\Documents\Interim VP\Budget Committee\2023-24\6-December\121423\"/>
    </mc:Choice>
  </mc:AlternateContent>
  <xr:revisionPtr revIDLastSave="0" documentId="8_{859736AB-647F-4A4B-A0AC-C417F7927B33}" xr6:coauthVersionLast="36" xr6:coauthVersionMax="36" xr10:uidLastSave="{00000000-0000-0000-0000-000000000000}"/>
  <bookViews>
    <workbookView xWindow="0" yWindow="0" windowWidth="28800" windowHeight="12225" xr2:uid="{A1D9EB03-C99F-413D-8DAF-E263E4DE3347}"/>
  </bookViews>
  <sheets>
    <sheet name="11.30.23" sheetId="1" r:id="rId1"/>
  </sheets>
  <definedNames>
    <definedName name="_xlnm.Print_Area" localSheetId="0">'11.30.23'!$A$1:$P$65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F63" i="1"/>
  <c r="E63" i="1"/>
  <c r="D63" i="1"/>
  <c r="C63" i="1"/>
  <c r="G45" i="1"/>
  <c r="F45" i="1"/>
  <c r="E45" i="1"/>
  <c r="D45" i="1"/>
  <c r="C45" i="1"/>
  <c r="H45" i="1" s="1"/>
  <c r="H44" i="1"/>
  <c r="P44" i="1" s="1"/>
  <c r="R44" i="1" s="1"/>
  <c r="H43" i="1"/>
  <c r="N42" i="1"/>
  <c r="M42" i="1"/>
  <c r="H42" i="1"/>
  <c r="M41" i="1"/>
  <c r="H41" i="1"/>
  <c r="L41" i="1" s="1"/>
  <c r="J40" i="1"/>
  <c r="I40" i="1"/>
  <c r="H40" i="1"/>
  <c r="L39" i="1"/>
  <c r="K39" i="1"/>
  <c r="H39" i="1"/>
  <c r="O39" i="1" s="1"/>
  <c r="O38" i="1"/>
  <c r="N38" i="1"/>
  <c r="M38" i="1"/>
  <c r="L38" i="1"/>
  <c r="K38" i="1"/>
  <c r="J38" i="1"/>
  <c r="P38" i="1" s="1"/>
  <c r="R38" i="1" s="1"/>
  <c r="I38" i="1"/>
  <c r="H38" i="1"/>
  <c r="H37" i="1"/>
  <c r="R36" i="1"/>
  <c r="G35" i="1"/>
  <c r="G47" i="1" s="1"/>
  <c r="F35" i="1"/>
  <c r="F47" i="1" s="1"/>
  <c r="E35" i="1"/>
  <c r="E47" i="1" s="1"/>
  <c r="D34" i="1"/>
  <c r="D35" i="1" s="1"/>
  <c r="D47" i="1" s="1"/>
  <c r="C34" i="1"/>
  <c r="L33" i="1"/>
  <c r="K33" i="1"/>
  <c r="J33" i="1"/>
  <c r="I33" i="1"/>
  <c r="H33" i="1"/>
  <c r="N31" i="1"/>
  <c r="M31" i="1"/>
  <c r="H31" i="1"/>
  <c r="M30" i="1"/>
  <c r="H30" i="1"/>
  <c r="L30" i="1" s="1"/>
  <c r="J29" i="1"/>
  <c r="I29" i="1"/>
  <c r="H29" i="1"/>
  <c r="L28" i="1"/>
  <c r="K28" i="1"/>
  <c r="H28" i="1"/>
  <c r="O28" i="1" s="1"/>
  <c r="O27" i="1"/>
  <c r="N27" i="1"/>
  <c r="M27" i="1"/>
  <c r="L27" i="1"/>
  <c r="K27" i="1"/>
  <c r="J27" i="1"/>
  <c r="P27" i="1" s="1"/>
  <c r="R27" i="1" s="1"/>
  <c r="I27" i="1"/>
  <c r="H27" i="1"/>
  <c r="H26" i="1"/>
  <c r="O25" i="1"/>
  <c r="N25" i="1"/>
  <c r="M25" i="1"/>
  <c r="J25" i="1"/>
  <c r="I25" i="1"/>
  <c r="H25" i="1"/>
  <c r="L25" i="1" s="1"/>
  <c r="L24" i="1"/>
  <c r="K24" i="1"/>
  <c r="J24" i="1"/>
  <c r="I24" i="1"/>
  <c r="H24" i="1"/>
  <c r="N23" i="1"/>
  <c r="M23" i="1"/>
  <c r="H23" i="1"/>
  <c r="M22" i="1"/>
  <c r="H22" i="1"/>
  <c r="L22" i="1" s="1"/>
  <c r="H21" i="1"/>
  <c r="L20" i="1"/>
  <c r="K20" i="1"/>
  <c r="H20" i="1"/>
  <c r="O20" i="1" s="1"/>
  <c r="O19" i="1"/>
  <c r="N19" i="1"/>
  <c r="M19" i="1"/>
  <c r="L19" i="1"/>
  <c r="K19" i="1"/>
  <c r="J19" i="1"/>
  <c r="P19" i="1" s="1"/>
  <c r="R19" i="1" s="1"/>
  <c r="I19" i="1"/>
  <c r="H19" i="1"/>
  <c r="H18" i="1"/>
  <c r="D17" i="1"/>
  <c r="C17" i="1"/>
  <c r="C35" i="1" s="1"/>
  <c r="O16" i="1"/>
  <c r="M16" i="1"/>
  <c r="L16" i="1"/>
  <c r="K16" i="1"/>
  <c r="J16" i="1"/>
  <c r="I16" i="1"/>
  <c r="H16" i="1"/>
  <c r="O15" i="1"/>
  <c r="N15" i="1"/>
  <c r="K15" i="1"/>
  <c r="J15" i="1"/>
  <c r="I15" i="1"/>
  <c r="H15" i="1"/>
  <c r="N14" i="1"/>
  <c r="H14" i="1"/>
  <c r="M14" i="1" s="1"/>
  <c r="H13" i="1"/>
  <c r="O13" i="1" s="1"/>
  <c r="M12" i="1"/>
  <c r="L12" i="1"/>
  <c r="I12" i="1"/>
  <c r="H12" i="1"/>
  <c r="O11" i="1"/>
  <c r="N11" i="1"/>
  <c r="M11" i="1"/>
  <c r="L11" i="1"/>
  <c r="K11" i="1"/>
  <c r="J11" i="1"/>
  <c r="P11" i="1" s="1"/>
  <c r="R11" i="1" s="1"/>
  <c r="I11" i="1"/>
  <c r="H11" i="1"/>
  <c r="H10" i="1"/>
  <c r="O9" i="1"/>
  <c r="N9" i="1"/>
  <c r="K9" i="1"/>
  <c r="J9" i="1"/>
  <c r="H9" i="1"/>
  <c r="M9" i="1" s="1"/>
  <c r="O8" i="1"/>
  <c r="M8" i="1"/>
  <c r="L8" i="1"/>
  <c r="K8" i="1"/>
  <c r="J8" i="1"/>
  <c r="I8" i="1"/>
  <c r="H8" i="1"/>
  <c r="O7" i="1"/>
  <c r="N7" i="1"/>
  <c r="K7" i="1"/>
  <c r="J7" i="1"/>
  <c r="I7" i="1"/>
  <c r="H7" i="1"/>
  <c r="O6" i="1"/>
  <c r="N6" i="1"/>
  <c r="M6" i="1"/>
  <c r="H6" i="1"/>
  <c r="L6" i="1" s="1"/>
  <c r="H5" i="1"/>
  <c r="P5" i="1" s="1"/>
  <c r="P33" i="1" l="1"/>
  <c r="R33" i="1" s="1"/>
  <c r="P29" i="1"/>
  <c r="R29" i="1" s="1"/>
  <c r="H35" i="1"/>
  <c r="H47" i="1" s="1"/>
  <c r="C47" i="1"/>
  <c r="C65" i="1" s="1"/>
  <c r="D3" i="1" s="1"/>
  <c r="D65" i="1" s="1"/>
  <c r="E3" i="1" s="1"/>
  <c r="E65" i="1" s="1"/>
  <c r="F3" i="1" s="1"/>
  <c r="F65" i="1" s="1"/>
  <c r="G3" i="1" s="1"/>
  <c r="G65" i="1" s="1"/>
  <c r="I3" i="1" s="1"/>
  <c r="P8" i="1"/>
  <c r="R8" i="1" s="1"/>
  <c r="I13" i="1"/>
  <c r="O14" i="1"/>
  <c r="N22" i="1"/>
  <c r="N30" i="1"/>
  <c r="N41" i="1"/>
  <c r="I21" i="1"/>
  <c r="P21" i="1" s="1"/>
  <c r="R21" i="1" s="1"/>
  <c r="O22" i="1"/>
  <c r="O30" i="1"/>
  <c r="O41" i="1"/>
  <c r="J21" i="1"/>
  <c r="K13" i="1"/>
  <c r="P13" i="1" s="1"/>
  <c r="R13" i="1" s="1"/>
  <c r="N8" i="1"/>
  <c r="J10" i="1"/>
  <c r="L13" i="1"/>
  <c r="N16" i="1"/>
  <c r="P16" i="1" s="1"/>
  <c r="R16" i="1" s="1"/>
  <c r="I18" i="1"/>
  <c r="K21" i="1"/>
  <c r="M24" i="1"/>
  <c r="P24" i="1" s="1"/>
  <c r="R24" i="1" s="1"/>
  <c r="I26" i="1"/>
  <c r="P26" i="1" s="1"/>
  <c r="R26" i="1" s="1"/>
  <c r="K29" i="1"/>
  <c r="M33" i="1"/>
  <c r="I37" i="1"/>
  <c r="K40" i="1"/>
  <c r="J13" i="1"/>
  <c r="K10" i="1"/>
  <c r="M13" i="1"/>
  <c r="J18" i="1"/>
  <c r="L21" i="1"/>
  <c r="N24" i="1"/>
  <c r="J26" i="1"/>
  <c r="L29" i="1"/>
  <c r="N33" i="1"/>
  <c r="J37" i="1"/>
  <c r="J45" i="1" s="1"/>
  <c r="L40" i="1"/>
  <c r="P40" i="1" s="1"/>
  <c r="R40" i="1" s="1"/>
  <c r="I10" i="1"/>
  <c r="P10" i="1" s="1"/>
  <c r="R10" i="1" s="1"/>
  <c r="L10" i="1"/>
  <c r="N13" i="1"/>
  <c r="K18" i="1"/>
  <c r="M21" i="1"/>
  <c r="I23" i="1"/>
  <c r="P23" i="1" s="1"/>
  <c r="R23" i="1" s="1"/>
  <c r="O24" i="1"/>
  <c r="K26" i="1"/>
  <c r="M29" i="1"/>
  <c r="I31" i="1"/>
  <c r="P31" i="1" s="1"/>
  <c r="R31" i="1" s="1"/>
  <c r="O33" i="1"/>
  <c r="K37" i="1"/>
  <c r="M40" i="1"/>
  <c r="I42" i="1"/>
  <c r="P42" i="1" s="1"/>
  <c r="R42" i="1" s="1"/>
  <c r="M10" i="1"/>
  <c r="L18" i="1"/>
  <c r="N21" i="1"/>
  <c r="J23" i="1"/>
  <c r="L26" i="1"/>
  <c r="N29" i="1"/>
  <c r="J31" i="1"/>
  <c r="L37" i="1"/>
  <c r="N40" i="1"/>
  <c r="J42" i="1"/>
  <c r="L7" i="1"/>
  <c r="L17" i="1" s="1"/>
  <c r="N10" i="1"/>
  <c r="J12" i="1"/>
  <c r="P12" i="1" s="1"/>
  <c r="R12" i="1" s="1"/>
  <c r="L15" i="1"/>
  <c r="M18" i="1"/>
  <c r="I20" i="1"/>
  <c r="O21" i="1"/>
  <c r="K23" i="1"/>
  <c r="M26" i="1"/>
  <c r="I28" i="1"/>
  <c r="O29" i="1"/>
  <c r="K31" i="1"/>
  <c r="M37" i="1"/>
  <c r="I39" i="1"/>
  <c r="O40" i="1"/>
  <c r="K42" i="1"/>
  <c r="M7" i="1"/>
  <c r="M17" i="1" s="1"/>
  <c r="I9" i="1"/>
  <c r="O10" i="1"/>
  <c r="O17" i="1" s="1"/>
  <c r="K12" i="1"/>
  <c r="M15" i="1"/>
  <c r="P15" i="1" s="1"/>
  <c r="R15" i="1" s="1"/>
  <c r="N18" i="1"/>
  <c r="J20" i="1"/>
  <c r="L23" i="1"/>
  <c r="N26" i="1"/>
  <c r="J28" i="1"/>
  <c r="L31" i="1"/>
  <c r="N37" i="1"/>
  <c r="J39" i="1"/>
  <c r="L42" i="1"/>
  <c r="H17" i="1"/>
  <c r="O18" i="1"/>
  <c r="O26" i="1"/>
  <c r="O37" i="1"/>
  <c r="I6" i="1"/>
  <c r="H34" i="1"/>
  <c r="I14" i="1"/>
  <c r="J6" i="1"/>
  <c r="J17" i="1" s="1"/>
  <c r="L9" i="1"/>
  <c r="N12" i="1"/>
  <c r="N17" i="1" s="1"/>
  <c r="J14" i="1"/>
  <c r="M20" i="1"/>
  <c r="I22" i="1"/>
  <c r="P22" i="1" s="1"/>
  <c r="R22" i="1" s="1"/>
  <c r="O23" i="1"/>
  <c r="K25" i="1"/>
  <c r="P25" i="1" s="1"/>
  <c r="R25" i="1" s="1"/>
  <c r="M28" i="1"/>
  <c r="I30" i="1"/>
  <c r="P30" i="1" s="1"/>
  <c r="R30" i="1" s="1"/>
  <c r="O31" i="1"/>
  <c r="M39" i="1"/>
  <c r="I41" i="1"/>
  <c r="P41" i="1" s="1"/>
  <c r="R41" i="1" s="1"/>
  <c r="O42" i="1"/>
  <c r="K6" i="1"/>
  <c r="O12" i="1"/>
  <c r="K14" i="1"/>
  <c r="P14" i="1" s="1"/>
  <c r="R14" i="1" s="1"/>
  <c r="N20" i="1"/>
  <c r="J22" i="1"/>
  <c r="N28" i="1"/>
  <c r="J30" i="1"/>
  <c r="N39" i="1"/>
  <c r="J41" i="1"/>
  <c r="L14" i="1"/>
  <c r="K22" i="1"/>
  <c r="K30" i="1"/>
  <c r="K41" i="1"/>
  <c r="P34" i="1" l="1"/>
  <c r="I34" i="1"/>
  <c r="P7" i="1"/>
  <c r="R7" i="1" s="1"/>
  <c r="N34" i="1"/>
  <c r="N35" i="1" s="1"/>
  <c r="I17" i="1"/>
  <c r="K45" i="1"/>
  <c r="K17" i="1"/>
  <c r="P17" i="1" s="1"/>
  <c r="O45" i="1"/>
  <c r="P9" i="1"/>
  <c r="R9" i="1" s="1"/>
  <c r="L34" i="1"/>
  <c r="L35" i="1" s="1"/>
  <c r="L47" i="1" s="1"/>
  <c r="M34" i="1"/>
  <c r="M35" i="1" s="1"/>
  <c r="M47" i="1" s="1"/>
  <c r="O34" i="1"/>
  <c r="O35" i="1" s="1"/>
  <c r="O47" i="1" s="1"/>
  <c r="J34" i="1"/>
  <c r="J35" i="1" s="1"/>
  <c r="J47" i="1" s="1"/>
  <c r="P18" i="1"/>
  <c r="R18" i="1" s="1"/>
  <c r="P39" i="1"/>
  <c r="R39" i="1" s="1"/>
  <c r="P6" i="1"/>
  <c r="R6" i="1" s="1"/>
  <c r="P20" i="1"/>
  <c r="R20" i="1" s="1"/>
  <c r="M45" i="1"/>
  <c r="K34" i="1"/>
  <c r="L45" i="1"/>
  <c r="N45" i="1"/>
  <c r="P28" i="1"/>
  <c r="R28" i="1" s="1"/>
  <c r="I45" i="1"/>
  <c r="P37" i="1"/>
  <c r="P35" i="1" l="1"/>
  <c r="R37" i="1"/>
  <c r="P45" i="1"/>
  <c r="N47" i="1"/>
  <c r="K35" i="1"/>
  <c r="K47" i="1" s="1"/>
  <c r="I35" i="1"/>
  <c r="I47" i="1" s="1"/>
  <c r="I65" i="1" l="1"/>
  <c r="J3" i="1" s="1"/>
  <c r="J65" i="1" s="1"/>
  <c r="K3" i="1" s="1"/>
  <c r="K65" i="1" s="1"/>
  <c r="L3" i="1" s="1"/>
  <c r="L65" i="1" s="1"/>
  <c r="M3" i="1" s="1"/>
  <c r="M65" i="1" s="1"/>
  <c r="N3" i="1" s="1"/>
  <c r="N65" i="1" s="1"/>
  <c r="O3" i="1" s="1"/>
  <c r="O65" i="1" s="1"/>
  <c r="P47" i="1"/>
</calcChain>
</file>

<file path=xl/sharedStrings.xml><?xml version="1.0" encoding="utf-8"?>
<sst xmlns="http://schemas.openxmlformats.org/spreadsheetml/2006/main" count="129" uniqueCount="125">
  <si>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</si>
  <si>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</si>
  <si>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</si>
  <si>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</si>
  <si>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</si>
  <si>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</si>
  <si>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</si>
  <si>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</si>
  <si>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</si>
  <si>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Year-To-Date</t>
  </si>
  <si>
    <t>06-December</t>
  </si>
  <si>
    <t>07-January</t>
  </si>
  <si>
    <t>08-February</t>
  </si>
  <si>
    <t>09-March</t>
  </si>
  <si>
    <t>10-April</t>
  </si>
  <si>
    <t>11-May</t>
  </si>
  <si>
    <t>12-June</t>
  </si>
  <si>
    <t>Beginning Balance</t>
  </si>
  <si>
    <t>9110</t>
  </si>
  <si>
    <t>7/1/2023-11/30/2023</t>
  </si>
  <si>
    <t>7/1/23-6/30/24</t>
  </si>
  <si>
    <t>Federal Revenue</t>
  </si>
  <si>
    <t>8100-8299 (8170)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</si>
  <si>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</si>
  <si>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</si>
  <si>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</si>
  <si>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</si>
  <si>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</si>
  <si>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</si>
  <si>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</si>
  <si>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</si>
  <si>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 xml:space="preserve">     Part Time Faculty Insurance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</si>
  <si>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</si>
  <si>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</si>
  <si>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</si>
  <si>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</si>
  <si>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</si>
  <si>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</si>
  <si>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</si>
  <si>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</si>
  <si>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</si>
  <si>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</si>
  <si>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</si>
  <si>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</si>
  <si>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</si>
  <si>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>Other Local Revenue</t>
  </si>
  <si>
    <t>8600-8799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</si>
  <si>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</si>
  <si>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</si>
  <si>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</si>
  <si>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</si>
  <si>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</si>
  <si>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</si>
  <si>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</si>
  <si>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</si>
  <si>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</si>
  <si>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</si>
  <si>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</si>
  <si>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</si>
  <si>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>8845</t>
  </si>
  <si>
    <t xml:space="preserve">     Rents/Leases</t>
  </si>
  <si>
    <t>8850</t>
  </si>
  <si>
    <t xml:space="preserve">     Interest</t>
  </si>
  <si>
    <t>8860</t>
  </si>
  <si>
    <t xml:space="preserve">     ASGCC Contribution Credit</t>
  </si>
  <si>
    <t>8869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</si>
  <si>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</si>
  <si>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</si>
  <si>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</si>
  <si>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</si>
  <si>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</si>
  <si>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</si>
  <si>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</si>
  <si>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</si>
  <si>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Student ID Cards</t>
  </si>
  <si>
    <t>8882</t>
  </si>
  <si>
    <t xml:space="preserve">     Misc.</t>
  </si>
  <si>
    <t>8890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</si>
  <si>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</si>
  <si>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</si>
  <si>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</si>
  <si>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</si>
  <si>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</si>
  <si>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</si>
  <si>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</si>
  <si>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</si>
  <si>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</si>
  <si>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</si>
  <si>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</si>
  <si>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</si>
  <si>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</si>
  <si>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</si>
  <si>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</si>
  <si>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Trsnf Indirect/Direct Support Costs</t>
  </si>
  <si>
    <t>7300-7399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</si>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</sst>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color rgb="FF000000"/>
      <name val="Aria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3" fontId="1" fillId="2" borderId="1" xfId="1" applyFont="1" applyFill="1" applyBorder="1" applyAlignment="1"/>
    <xf numFmtId="43" fontId="1" fillId="2" borderId="1" xfId="1" applyFont="1" applyFill="1" applyBorder="1" applyAlignment="1">
      <alignment horizontal="left"/>
    </xf>
    <xf numFmtId="43" fontId="3" fillId="3" borderId="1" xfId="1" applyFont="1" applyFill="1" applyBorder="1" applyAlignment="1"/>
    <xf numFmtId="43" fontId="3" fillId="2" borderId="2" xfId="1" applyFont="1" applyFill="1" applyBorder="1" applyAlignment="1">
      <alignment horizontal="right"/>
    </xf>
    <xf numFmtId="43" fontId="3" fillId="3" borderId="2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3" fontId="3" fillId="2" borderId="3" xfId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43" fontId="3" fillId="3" borderId="3" xfId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/>
    </xf>
    <xf numFmtId="43" fontId="3" fillId="3" borderId="3" xfId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3" fontId="1" fillId="2" borderId="0" xfId="1" applyFont="1" applyFill="1" applyAlignment="1">
      <alignment horizontal="left"/>
    </xf>
    <xf numFmtId="43" fontId="3" fillId="3" borderId="0" xfId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3" fontId="1" fillId="2" borderId="0" xfId="1" applyFont="1" applyFill="1" applyAlignment="1">
      <alignment horizontal="right"/>
    </xf>
    <xf numFmtId="43" fontId="3" fillId="3" borderId="0" xfId="1" applyFont="1" applyFill="1" applyAlignment="1">
      <alignment horizontal="right"/>
    </xf>
    <xf numFmtId="49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right"/>
    </xf>
    <xf numFmtId="43" fontId="1" fillId="4" borderId="0" xfId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43" fontId="4" fillId="2" borderId="0" xfId="0" applyNumberFormat="1" applyFont="1" applyFill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3" fontId="3" fillId="2" borderId="4" xfId="1" applyFont="1" applyFill="1" applyBorder="1" applyAlignment="1">
      <alignment horizontal="right"/>
    </xf>
    <xf numFmtId="43" fontId="3" fillId="3" borderId="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3" fontId="3" fillId="3" borderId="4" xfId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right"/>
    </xf>
    <xf numFmtId="43" fontId="3" fillId="3" borderId="5" xfId="1" applyFont="1" applyFill="1" applyBorder="1" applyAlignment="1">
      <alignment horizontal="right"/>
    </xf>
    <xf numFmtId="43" fontId="3" fillId="3" borderId="5" xfId="1" applyFont="1" applyFill="1" applyBorder="1" applyAlignment="1">
      <alignment horizontal="left"/>
    </xf>
    <xf numFmtId="43" fontId="4" fillId="2" borderId="0" xfId="1" applyFont="1" applyFill="1" applyAlignment="1">
      <alignment horizontal="left"/>
    </xf>
    <xf numFmtId="43" fontId="6" fillId="2" borderId="0" xfId="1" applyFont="1" applyFill="1" applyAlignment="1">
      <alignment horizontal="left"/>
    </xf>
    <xf numFmtId="43" fontId="0" fillId="0" borderId="0" xfId="1" applyFont="1"/>
    <xf numFmtId="43" fontId="7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ECE1-1CC2-4271-8504-72DCE68ABAE1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30" sqref="I30"/>
    </sheetView>
  </sheetViews>
  <sheetFormatPr defaultRowHeight="12.75" x14ac:dyDescent="0.2"/>
  <cols>
    <col min="1" max="1" width="35.5703125" customWidth="1"/>
    <col min="2" max="2" width="20" customWidth="1"/>
    <col min="3" max="7" width="20" style="44" customWidth="1"/>
    <col min="8" max="8" width="22.42578125" style="45" bestFit="1" customWidth="1"/>
    <col min="9" max="16" width="20" style="44" customWidth="1"/>
    <col min="17" max="17" width="22.85546875" customWidth="1"/>
    <col min="18" max="18" width="14.5703125" customWidth="1"/>
  </cols>
  <sheetData>
    <row r="1" spans="1:18" s="7" customFormat="1" ht="24" customHeight="1" x14ac:dyDescent="0.2">
      <c r="A1" s="1" t="s">
        <v>0</v>
      </c>
      <c r="B1" s="1"/>
      <c r="C1" s="2"/>
      <c r="D1" s="2"/>
      <c r="E1" s="3" t="s">
        <v>1</v>
      </c>
      <c r="F1" s="3"/>
      <c r="G1" s="3"/>
      <c r="H1" s="4"/>
      <c r="I1" s="5"/>
      <c r="J1" s="5"/>
      <c r="K1" s="5"/>
      <c r="L1" s="5"/>
      <c r="M1" s="5"/>
      <c r="N1" s="5"/>
      <c r="O1" s="5"/>
      <c r="P1" s="6"/>
    </row>
    <row r="2" spans="1:18" s="7" customFormat="1" ht="24" customHeight="1" x14ac:dyDescent="0.2">
      <c r="A2" s="8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11" t="s">
        <v>9</v>
      </c>
    </row>
    <row r="3" spans="1:18" s="7" customFormat="1" ht="19.7" customHeight="1" x14ac:dyDescent="0.2">
      <c r="A3" s="12" t="s">
        <v>17</v>
      </c>
      <c r="B3" s="12" t="s">
        <v>18</v>
      </c>
      <c r="C3" s="9">
        <v>23675062.620000001</v>
      </c>
      <c r="D3" s="9">
        <f>C65</f>
        <v>17276325.860000003</v>
      </c>
      <c r="E3" s="9">
        <f>D65</f>
        <v>16141735.990000002</v>
      </c>
      <c r="F3" s="9">
        <f>E65</f>
        <v>29148168.039999999</v>
      </c>
      <c r="G3" s="9">
        <f>F65</f>
        <v>25608081.890000008</v>
      </c>
      <c r="H3" s="13" t="s">
        <v>19</v>
      </c>
      <c r="I3" s="9">
        <f>G65</f>
        <v>20759754.080000017</v>
      </c>
      <c r="J3" s="9">
        <f>I65</f>
        <v>20326126.007500015</v>
      </c>
      <c r="K3" s="9">
        <f t="shared" ref="K3:O3" si="0">J65</f>
        <v>19892497.93500001</v>
      </c>
      <c r="L3" s="9">
        <f t="shared" si="0"/>
        <v>19458869.862500004</v>
      </c>
      <c r="M3" s="9">
        <f t="shared" si="0"/>
        <v>19025241.789999999</v>
      </c>
      <c r="N3" s="9">
        <f t="shared" si="0"/>
        <v>18591613.717499994</v>
      </c>
      <c r="O3" s="9">
        <f t="shared" si="0"/>
        <v>18157985.644999988</v>
      </c>
      <c r="P3" s="13" t="s">
        <v>20</v>
      </c>
    </row>
    <row r="4" spans="1:18" s="7" customFormat="1" ht="11.1" customHeight="1" x14ac:dyDescent="0.2">
      <c r="A4" s="14"/>
      <c r="B4" s="14"/>
      <c r="C4" s="15"/>
      <c r="D4" s="15"/>
      <c r="E4" s="15"/>
      <c r="F4" s="15"/>
      <c r="G4" s="15"/>
      <c r="H4" s="16"/>
      <c r="I4" s="15"/>
      <c r="J4" s="15"/>
      <c r="K4" s="15"/>
      <c r="L4" s="15"/>
      <c r="M4" s="15"/>
      <c r="N4" s="15"/>
      <c r="O4" s="15"/>
      <c r="P4" s="16"/>
    </row>
    <row r="5" spans="1:18" s="7" customFormat="1" ht="19.7" customHeight="1" x14ac:dyDescent="0.2">
      <c r="A5" s="17" t="s">
        <v>21</v>
      </c>
      <c r="B5" s="17" t="s">
        <v>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9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9">
        <f t="shared" ref="P5:P31" si="1">SUM(C5:O5)-H5</f>
        <v>0</v>
      </c>
    </row>
    <row r="6" spans="1:18" s="7" customFormat="1" ht="19.7" customHeight="1" x14ac:dyDescent="0.2">
      <c r="A6" s="20" t="s">
        <v>23</v>
      </c>
      <c r="B6" s="21" t="s">
        <v>24</v>
      </c>
      <c r="C6" s="22">
        <v>4437104</v>
      </c>
      <c r="D6" s="22">
        <v>4437105</v>
      </c>
      <c r="E6" s="22">
        <v>6655656</v>
      </c>
      <c r="F6" s="22">
        <v>5546381</v>
      </c>
      <c r="G6" s="22">
        <v>4991742</v>
      </c>
      <c r="H6" s="19">
        <f t="shared" ref="H6:H16" si="2">SUM(C6:G6)</f>
        <v>26067988</v>
      </c>
      <c r="I6" s="22">
        <f t="shared" ref="I6:O16" si="3">($Q6-$H6)/7</f>
        <v>8394272.7142857146</v>
      </c>
      <c r="J6" s="22">
        <f t="shared" si="3"/>
        <v>8394272.7142857146</v>
      </c>
      <c r="K6" s="22">
        <f t="shared" si="3"/>
        <v>8394272.7142857146</v>
      </c>
      <c r="L6" s="22">
        <f t="shared" si="3"/>
        <v>8394272.7142857146</v>
      </c>
      <c r="M6" s="22">
        <f t="shared" si="3"/>
        <v>8394272.7142857146</v>
      </c>
      <c r="N6" s="22">
        <f t="shared" si="3"/>
        <v>8394272.7142857146</v>
      </c>
      <c r="O6" s="22">
        <f t="shared" si="3"/>
        <v>8394272.7142857146</v>
      </c>
      <c r="P6" s="19">
        <f t="shared" si="1"/>
        <v>84827897.000000015</v>
      </c>
      <c r="Q6" s="23">
        <v>84827897</v>
      </c>
      <c r="R6" s="24">
        <f>P6-Q6</f>
        <v>0</v>
      </c>
    </row>
    <row r="7" spans="1:18" s="7" customFormat="1" ht="19.7" customHeight="1" x14ac:dyDescent="0.2">
      <c r="A7" s="20" t="s">
        <v>25</v>
      </c>
      <c r="B7" s="21" t="s">
        <v>26</v>
      </c>
      <c r="C7" s="22">
        <v>143481</v>
      </c>
      <c r="D7" s="22">
        <v>143481</v>
      </c>
      <c r="E7" s="22">
        <v>215221</v>
      </c>
      <c r="F7" s="22">
        <v>179352</v>
      </c>
      <c r="G7" s="22">
        <v>161416</v>
      </c>
      <c r="H7" s="19">
        <f t="shared" si="2"/>
        <v>842951</v>
      </c>
      <c r="I7" s="22">
        <f t="shared" si="3"/>
        <v>135794.42857142858</v>
      </c>
      <c r="J7" s="22">
        <f t="shared" si="3"/>
        <v>135794.42857142858</v>
      </c>
      <c r="K7" s="22">
        <f t="shared" si="3"/>
        <v>135794.42857142858</v>
      </c>
      <c r="L7" s="22">
        <f t="shared" si="3"/>
        <v>135794.42857142858</v>
      </c>
      <c r="M7" s="22">
        <f t="shared" si="3"/>
        <v>135794.42857142858</v>
      </c>
      <c r="N7" s="22">
        <f t="shared" si="3"/>
        <v>135794.42857142858</v>
      </c>
      <c r="O7" s="22">
        <f t="shared" si="3"/>
        <v>135794.42857142858</v>
      </c>
      <c r="P7" s="19">
        <f t="shared" si="1"/>
        <v>1793512.0000000005</v>
      </c>
      <c r="Q7" s="23">
        <v>1793512</v>
      </c>
      <c r="R7" s="24">
        <f t="shared" ref="R7:R44" si="4">P7-Q7</f>
        <v>0</v>
      </c>
    </row>
    <row r="8" spans="1:18" s="7" customFormat="1" ht="19.7" customHeight="1" x14ac:dyDescent="0.2">
      <c r="A8" s="20" t="s">
        <v>27</v>
      </c>
      <c r="B8" s="21" t="s">
        <v>28</v>
      </c>
      <c r="C8" s="22">
        <v>0</v>
      </c>
      <c r="D8" s="22">
        <v>0</v>
      </c>
      <c r="E8" s="22">
        <v>10044979</v>
      </c>
      <c r="F8" s="22">
        <v>0</v>
      </c>
      <c r="G8" s="22">
        <v>0</v>
      </c>
      <c r="H8" s="19">
        <f t="shared" si="2"/>
        <v>10044979</v>
      </c>
      <c r="I8" s="22">
        <f t="shared" si="3"/>
        <v>-1434997</v>
      </c>
      <c r="J8" s="22">
        <f t="shared" si="3"/>
        <v>-1434997</v>
      </c>
      <c r="K8" s="22">
        <f t="shared" si="3"/>
        <v>-1434997</v>
      </c>
      <c r="L8" s="22">
        <f t="shared" si="3"/>
        <v>-1434997</v>
      </c>
      <c r="M8" s="22">
        <f t="shared" si="3"/>
        <v>-1434997</v>
      </c>
      <c r="N8" s="22">
        <f t="shared" si="3"/>
        <v>-1434997</v>
      </c>
      <c r="O8" s="22">
        <f t="shared" si="3"/>
        <v>-1434997</v>
      </c>
      <c r="P8" s="19">
        <f t="shared" si="1"/>
        <v>0</v>
      </c>
      <c r="Q8" s="23">
        <v>0</v>
      </c>
      <c r="R8" s="24">
        <f t="shared" si="4"/>
        <v>0</v>
      </c>
    </row>
    <row r="9" spans="1:18" s="7" customFormat="1" ht="19.7" customHeight="1" x14ac:dyDescent="0.2">
      <c r="A9" s="20" t="s">
        <v>29</v>
      </c>
      <c r="B9" s="21" t="s">
        <v>30</v>
      </c>
      <c r="C9" s="22">
        <v>25614</v>
      </c>
      <c r="D9" s="22">
        <v>25613</v>
      </c>
      <c r="E9" s="22">
        <v>38421</v>
      </c>
      <c r="F9" s="22">
        <v>32017</v>
      </c>
      <c r="G9" s="22">
        <v>28815</v>
      </c>
      <c r="H9" s="19">
        <f t="shared" si="2"/>
        <v>150480</v>
      </c>
      <c r="I9" s="22">
        <f t="shared" si="3"/>
        <v>22788.571428571428</v>
      </c>
      <c r="J9" s="22">
        <f t="shared" si="3"/>
        <v>22788.571428571428</v>
      </c>
      <c r="K9" s="22">
        <f t="shared" si="3"/>
        <v>22788.571428571428</v>
      </c>
      <c r="L9" s="22">
        <f t="shared" si="3"/>
        <v>22788.571428571428</v>
      </c>
      <c r="M9" s="22">
        <f t="shared" si="3"/>
        <v>22788.571428571428</v>
      </c>
      <c r="N9" s="22">
        <f t="shared" si="3"/>
        <v>22788.571428571428</v>
      </c>
      <c r="O9" s="22">
        <f t="shared" si="3"/>
        <v>22788.571428571428</v>
      </c>
      <c r="P9" s="19">
        <f t="shared" si="1"/>
        <v>309999.99999999994</v>
      </c>
      <c r="Q9" s="23">
        <v>310000</v>
      </c>
      <c r="R9" s="24">
        <f t="shared" si="4"/>
        <v>0</v>
      </c>
    </row>
    <row r="10" spans="1:18" s="7" customFormat="1" ht="19.7" customHeight="1" x14ac:dyDescent="0.2">
      <c r="A10" s="20" t="s">
        <v>31</v>
      </c>
      <c r="B10" s="21" t="s">
        <v>32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19">
        <f t="shared" si="2"/>
        <v>0</v>
      </c>
      <c r="I10" s="22">
        <f t="shared" si="3"/>
        <v>50000</v>
      </c>
      <c r="J10" s="22">
        <f t="shared" si="3"/>
        <v>50000</v>
      </c>
      <c r="K10" s="22">
        <f t="shared" si="3"/>
        <v>50000</v>
      </c>
      <c r="L10" s="22">
        <f t="shared" si="3"/>
        <v>50000</v>
      </c>
      <c r="M10" s="22">
        <f t="shared" si="3"/>
        <v>50000</v>
      </c>
      <c r="N10" s="22">
        <f t="shared" si="3"/>
        <v>50000</v>
      </c>
      <c r="O10" s="22">
        <f t="shared" si="3"/>
        <v>50000</v>
      </c>
      <c r="P10" s="19">
        <f t="shared" si="1"/>
        <v>350000</v>
      </c>
      <c r="Q10" s="23">
        <v>350000</v>
      </c>
      <c r="R10" s="24">
        <f t="shared" si="4"/>
        <v>0</v>
      </c>
    </row>
    <row r="11" spans="1:18" s="7" customFormat="1" ht="19.7" customHeight="1" x14ac:dyDescent="0.2">
      <c r="A11" s="20" t="s">
        <v>33</v>
      </c>
      <c r="B11" s="21" t="s">
        <v>34</v>
      </c>
      <c r="C11" s="22">
        <v>11147</v>
      </c>
      <c r="D11" s="22">
        <v>11146</v>
      </c>
      <c r="E11" s="22">
        <v>16720</v>
      </c>
      <c r="F11" s="22">
        <v>13933</v>
      </c>
      <c r="G11" s="22">
        <v>12540</v>
      </c>
      <c r="H11" s="19">
        <f t="shared" si="2"/>
        <v>65486</v>
      </c>
      <c r="I11" s="22">
        <f t="shared" si="3"/>
        <v>12073.428571428571</v>
      </c>
      <c r="J11" s="22">
        <f t="shared" si="3"/>
        <v>12073.428571428571</v>
      </c>
      <c r="K11" s="22">
        <f t="shared" si="3"/>
        <v>12073.428571428571</v>
      </c>
      <c r="L11" s="22">
        <f t="shared" si="3"/>
        <v>12073.428571428571</v>
      </c>
      <c r="M11" s="22">
        <f t="shared" si="3"/>
        <v>12073.428571428571</v>
      </c>
      <c r="N11" s="22">
        <f t="shared" si="3"/>
        <v>12073.428571428571</v>
      </c>
      <c r="O11" s="22">
        <f t="shared" si="3"/>
        <v>12073.428571428571</v>
      </c>
      <c r="P11" s="19">
        <f t="shared" si="1"/>
        <v>150000.00000000006</v>
      </c>
      <c r="Q11" s="23">
        <v>150000</v>
      </c>
      <c r="R11" s="24">
        <f>P11-Q11</f>
        <v>0</v>
      </c>
    </row>
    <row r="12" spans="1:18" s="7" customFormat="1" ht="19.7" customHeight="1" x14ac:dyDescent="0.2">
      <c r="A12" s="20" t="s">
        <v>35</v>
      </c>
      <c r="B12" s="21" t="s">
        <v>36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19">
        <f t="shared" si="2"/>
        <v>0</v>
      </c>
      <c r="I12" s="22">
        <f t="shared" si="3"/>
        <v>3714.2857142857142</v>
      </c>
      <c r="J12" s="22">
        <f t="shared" si="3"/>
        <v>3714.2857142857142</v>
      </c>
      <c r="K12" s="22">
        <f t="shared" si="3"/>
        <v>3714.2857142857142</v>
      </c>
      <c r="L12" s="22">
        <f t="shared" si="3"/>
        <v>3714.2857142857142</v>
      </c>
      <c r="M12" s="22">
        <f t="shared" si="3"/>
        <v>3714.2857142857142</v>
      </c>
      <c r="N12" s="22">
        <f t="shared" si="3"/>
        <v>3714.2857142857142</v>
      </c>
      <c r="O12" s="22">
        <f t="shared" si="3"/>
        <v>3714.2857142857142</v>
      </c>
      <c r="P12" s="19">
        <f t="shared" si="1"/>
        <v>26000</v>
      </c>
      <c r="Q12" s="23">
        <v>26000</v>
      </c>
      <c r="R12" s="24">
        <f t="shared" si="4"/>
        <v>0</v>
      </c>
    </row>
    <row r="13" spans="1:18" s="7" customFormat="1" ht="19.7" customHeight="1" x14ac:dyDescent="0.2">
      <c r="A13" s="20" t="s">
        <v>37</v>
      </c>
      <c r="B13" s="21" t="s">
        <v>38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19">
        <f t="shared" si="2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3"/>
        <v>0</v>
      </c>
      <c r="O13" s="22">
        <f t="shared" si="3"/>
        <v>0</v>
      </c>
      <c r="P13" s="19">
        <f t="shared" si="1"/>
        <v>0</v>
      </c>
      <c r="Q13" s="23">
        <v>0</v>
      </c>
      <c r="R13" s="24">
        <f t="shared" si="4"/>
        <v>0</v>
      </c>
    </row>
    <row r="14" spans="1:18" s="7" customFormat="1" ht="19.7" customHeight="1" x14ac:dyDescent="0.2">
      <c r="A14" s="20" t="s">
        <v>39</v>
      </c>
      <c r="B14" s="21" t="s">
        <v>40</v>
      </c>
      <c r="C14" s="22">
        <v>0</v>
      </c>
      <c r="D14" s="22">
        <v>0</v>
      </c>
      <c r="E14" s="22">
        <v>688333.20000000007</v>
      </c>
      <c r="F14" s="22">
        <v>-587544.26</v>
      </c>
      <c r="G14" s="22">
        <v>0</v>
      </c>
      <c r="H14" s="19">
        <f t="shared" si="2"/>
        <v>100788.94000000006</v>
      </c>
      <c r="I14" s="22">
        <f t="shared" si="3"/>
        <v>342744.43714285718</v>
      </c>
      <c r="J14" s="22">
        <f t="shared" si="3"/>
        <v>342744.43714285718</v>
      </c>
      <c r="K14" s="22">
        <f t="shared" si="3"/>
        <v>342744.43714285718</v>
      </c>
      <c r="L14" s="22">
        <f t="shared" si="3"/>
        <v>342744.43714285718</v>
      </c>
      <c r="M14" s="22">
        <f t="shared" si="3"/>
        <v>342744.43714285718</v>
      </c>
      <c r="N14" s="22">
        <f t="shared" si="3"/>
        <v>342744.43714285718</v>
      </c>
      <c r="O14" s="22">
        <f t="shared" si="3"/>
        <v>342744.43714285718</v>
      </c>
      <c r="P14" s="19">
        <f t="shared" si="1"/>
        <v>2500000.0000000005</v>
      </c>
      <c r="Q14" s="23">
        <v>2500000</v>
      </c>
      <c r="R14" s="24">
        <f t="shared" si="4"/>
        <v>0</v>
      </c>
    </row>
    <row r="15" spans="1:18" s="7" customFormat="1" ht="19.7" customHeight="1" x14ac:dyDescent="0.2">
      <c r="A15" s="20" t="s">
        <v>41</v>
      </c>
      <c r="B15" s="21" t="s">
        <v>42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19">
        <f t="shared" si="2"/>
        <v>0</v>
      </c>
      <c r="I15" s="22">
        <f t="shared" si="3"/>
        <v>0</v>
      </c>
      <c r="J15" s="22">
        <f t="shared" si="3"/>
        <v>0</v>
      </c>
      <c r="K15" s="22">
        <f t="shared" si="3"/>
        <v>0</v>
      </c>
      <c r="L15" s="22">
        <f t="shared" si="3"/>
        <v>0</v>
      </c>
      <c r="M15" s="22">
        <f t="shared" si="3"/>
        <v>0</v>
      </c>
      <c r="N15" s="22">
        <f t="shared" si="3"/>
        <v>0</v>
      </c>
      <c r="O15" s="22">
        <f t="shared" si="3"/>
        <v>0</v>
      </c>
      <c r="P15" s="19">
        <f t="shared" si="1"/>
        <v>0</v>
      </c>
      <c r="Q15" s="23">
        <v>0</v>
      </c>
      <c r="R15" s="24">
        <f t="shared" si="4"/>
        <v>0</v>
      </c>
    </row>
    <row r="16" spans="1:18" s="7" customFormat="1" ht="19.7" customHeight="1" x14ac:dyDescent="0.2">
      <c r="A16" s="20" t="s">
        <v>43</v>
      </c>
      <c r="B16" s="21" t="s">
        <v>44</v>
      </c>
      <c r="C16" s="22">
        <v>0</v>
      </c>
      <c r="D16" s="22">
        <v>0</v>
      </c>
      <c r="E16" s="22">
        <v>0</v>
      </c>
      <c r="F16" s="22">
        <v>0</v>
      </c>
      <c r="G16" s="22">
        <v>478796</v>
      </c>
      <c r="H16" s="19">
        <f t="shared" si="2"/>
        <v>478796</v>
      </c>
      <c r="I16" s="22">
        <f t="shared" si="3"/>
        <v>-4113.7142857142853</v>
      </c>
      <c r="J16" s="22">
        <f t="shared" si="3"/>
        <v>-4113.7142857142853</v>
      </c>
      <c r="K16" s="22">
        <f t="shared" si="3"/>
        <v>-4113.7142857142853</v>
      </c>
      <c r="L16" s="22">
        <f t="shared" si="3"/>
        <v>-4113.7142857142853</v>
      </c>
      <c r="M16" s="22">
        <f t="shared" si="3"/>
        <v>-4113.7142857142853</v>
      </c>
      <c r="N16" s="22">
        <f t="shared" si="3"/>
        <v>-4113.7142857142853</v>
      </c>
      <c r="O16" s="22">
        <f t="shared" si="3"/>
        <v>-4113.7142857142853</v>
      </c>
      <c r="P16" s="19">
        <f t="shared" si="1"/>
        <v>449999.99999999977</v>
      </c>
      <c r="Q16" s="23">
        <v>450000</v>
      </c>
      <c r="R16" s="24">
        <f t="shared" si="4"/>
        <v>0</v>
      </c>
    </row>
    <row r="17" spans="1:18" s="7" customFormat="1" ht="19.7" customHeight="1" x14ac:dyDescent="0.2">
      <c r="A17" s="17" t="s">
        <v>45</v>
      </c>
      <c r="B17" s="17" t="s">
        <v>46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19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19">
        <f t="shared" si="1"/>
        <v>90407408.999999955</v>
      </c>
      <c r="Q17" s="23"/>
      <c r="R17" s="24"/>
    </row>
    <row r="18" spans="1:18" s="7" customFormat="1" ht="19.7" customHeight="1" x14ac:dyDescent="0.2">
      <c r="A18" s="20" t="s">
        <v>47</v>
      </c>
      <c r="B18" s="21" t="s">
        <v>48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19">
        <f t="shared" ref="H18:H33" si="6">SUM(C18:G18)</f>
        <v>0</v>
      </c>
      <c r="I18" s="22">
        <f t="shared" ref="I18:O31" si="7">($Q18-$H18)/7</f>
        <v>2000000</v>
      </c>
      <c r="J18" s="22">
        <f t="shared" si="7"/>
        <v>2000000</v>
      </c>
      <c r="K18" s="22">
        <f t="shared" si="7"/>
        <v>2000000</v>
      </c>
      <c r="L18" s="22">
        <f t="shared" si="7"/>
        <v>2000000</v>
      </c>
      <c r="M18" s="22">
        <f t="shared" si="7"/>
        <v>2000000</v>
      </c>
      <c r="N18" s="22">
        <f t="shared" si="7"/>
        <v>2000000</v>
      </c>
      <c r="O18" s="22">
        <f t="shared" si="7"/>
        <v>2000000</v>
      </c>
      <c r="P18" s="19">
        <f t="shared" si="1"/>
        <v>14000000</v>
      </c>
      <c r="Q18" s="23">
        <v>14000000</v>
      </c>
      <c r="R18" s="24">
        <f t="shared" si="4"/>
        <v>0</v>
      </c>
    </row>
    <row r="19" spans="1:18" s="7" customFormat="1" ht="19.7" customHeight="1" x14ac:dyDescent="0.2">
      <c r="A19" s="20" t="s">
        <v>49</v>
      </c>
      <c r="B19" s="21" t="s">
        <v>50</v>
      </c>
      <c r="C19" s="22">
        <v>31374.28</v>
      </c>
      <c r="D19" s="22">
        <v>32784.17</v>
      </c>
      <c r="E19" s="22">
        <v>0</v>
      </c>
      <c r="F19" s="22">
        <v>0</v>
      </c>
      <c r="G19" s="22">
        <v>68324.160000000003</v>
      </c>
      <c r="H19" s="19">
        <f t="shared" si="6"/>
        <v>132482.60999999999</v>
      </c>
      <c r="I19" s="22">
        <f t="shared" si="7"/>
        <v>21073.912857142859</v>
      </c>
      <c r="J19" s="22">
        <f t="shared" si="7"/>
        <v>21073.912857142859</v>
      </c>
      <c r="K19" s="22">
        <f t="shared" si="7"/>
        <v>21073.912857142859</v>
      </c>
      <c r="L19" s="22">
        <f t="shared" si="7"/>
        <v>21073.912857142859</v>
      </c>
      <c r="M19" s="22">
        <f t="shared" si="7"/>
        <v>21073.912857142859</v>
      </c>
      <c r="N19" s="22">
        <f t="shared" si="7"/>
        <v>21073.912857142859</v>
      </c>
      <c r="O19" s="22">
        <f t="shared" si="7"/>
        <v>21073.912857142859</v>
      </c>
      <c r="P19" s="19">
        <f t="shared" si="1"/>
        <v>280000</v>
      </c>
      <c r="Q19" s="23">
        <v>280000</v>
      </c>
      <c r="R19" s="24">
        <f t="shared" si="4"/>
        <v>0</v>
      </c>
    </row>
    <row r="20" spans="1:18" s="7" customFormat="1" ht="19.7" customHeight="1" x14ac:dyDescent="0.2">
      <c r="A20" s="20" t="s">
        <v>51</v>
      </c>
      <c r="B20" s="21" t="s">
        <v>52</v>
      </c>
      <c r="C20" s="22">
        <v>0</v>
      </c>
      <c r="D20" s="22">
        <v>344880.18</v>
      </c>
      <c r="E20" s="22">
        <v>0</v>
      </c>
      <c r="F20" s="22">
        <v>0</v>
      </c>
      <c r="G20" s="22">
        <v>65384.12</v>
      </c>
      <c r="H20" s="19">
        <f t="shared" si="6"/>
        <v>410264.3</v>
      </c>
      <c r="I20" s="22">
        <f t="shared" si="7"/>
        <v>-27180.614285714284</v>
      </c>
      <c r="J20" s="22">
        <f t="shared" si="7"/>
        <v>-27180.614285714284</v>
      </c>
      <c r="K20" s="22">
        <f t="shared" si="7"/>
        <v>-27180.614285714284</v>
      </c>
      <c r="L20" s="22">
        <f t="shared" si="7"/>
        <v>-27180.614285714284</v>
      </c>
      <c r="M20" s="22">
        <f t="shared" si="7"/>
        <v>-27180.614285714284</v>
      </c>
      <c r="N20" s="22">
        <f t="shared" si="7"/>
        <v>-27180.614285714284</v>
      </c>
      <c r="O20" s="22">
        <f t="shared" si="7"/>
        <v>-27180.614285714284</v>
      </c>
      <c r="P20" s="19">
        <f t="shared" si="1"/>
        <v>220000.00000000029</v>
      </c>
      <c r="Q20" s="23">
        <v>220000</v>
      </c>
      <c r="R20" s="24">
        <f t="shared" si="4"/>
        <v>2.9103830456733704E-10</v>
      </c>
    </row>
    <row r="21" spans="1:18" s="7" customFormat="1" ht="19.7" customHeight="1" x14ac:dyDescent="0.2">
      <c r="A21" s="20" t="s">
        <v>53</v>
      </c>
      <c r="B21" s="21" t="s">
        <v>54</v>
      </c>
      <c r="C21" s="22">
        <v>218047.3</v>
      </c>
      <c r="D21" s="22">
        <v>85228.76</v>
      </c>
      <c r="E21" s="22">
        <v>0</v>
      </c>
      <c r="F21" s="22">
        <v>0</v>
      </c>
      <c r="G21" s="22">
        <v>88856.49</v>
      </c>
      <c r="H21" s="19">
        <f t="shared" si="6"/>
        <v>392132.55</v>
      </c>
      <c r="I21" s="22">
        <f t="shared" si="7"/>
        <v>-27447.507142857143</v>
      </c>
      <c r="J21" s="22">
        <f t="shared" si="7"/>
        <v>-27447.507142857143</v>
      </c>
      <c r="K21" s="22">
        <f t="shared" si="7"/>
        <v>-27447.507142857143</v>
      </c>
      <c r="L21" s="22">
        <f t="shared" si="7"/>
        <v>-27447.507142857143</v>
      </c>
      <c r="M21" s="22">
        <f t="shared" si="7"/>
        <v>-27447.507142857143</v>
      </c>
      <c r="N21" s="22">
        <f t="shared" si="7"/>
        <v>-27447.507142857143</v>
      </c>
      <c r="O21" s="22">
        <f t="shared" si="7"/>
        <v>-27447.507142857143</v>
      </c>
      <c r="P21" s="19">
        <f t="shared" si="1"/>
        <v>199999.99999999971</v>
      </c>
      <c r="Q21" s="23">
        <v>200000</v>
      </c>
      <c r="R21" s="24">
        <f t="shared" si="4"/>
        <v>-2.9103830456733704E-10</v>
      </c>
    </row>
    <row r="22" spans="1:18" s="7" customFormat="1" ht="19.7" customHeight="1" x14ac:dyDescent="0.2">
      <c r="A22" s="20" t="s">
        <v>55</v>
      </c>
      <c r="B22" s="21" t="s">
        <v>56</v>
      </c>
      <c r="C22" s="22">
        <v>0</v>
      </c>
      <c r="D22" s="22">
        <v>76617.55</v>
      </c>
      <c r="E22" s="22">
        <v>0</v>
      </c>
      <c r="F22" s="22">
        <v>0</v>
      </c>
      <c r="G22" s="22">
        <v>0</v>
      </c>
      <c r="H22" s="19">
        <f t="shared" si="6"/>
        <v>76617.55</v>
      </c>
      <c r="I22" s="22">
        <f t="shared" si="7"/>
        <v>1203340.3499999999</v>
      </c>
      <c r="J22" s="22">
        <f t="shared" si="7"/>
        <v>1203340.3499999999</v>
      </c>
      <c r="K22" s="22">
        <f t="shared" si="7"/>
        <v>1203340.3499999999</v>
      </c>
      <c r="L22" s="22">
        <f t="shared" si="7"/>
        <v>1203340.3499999999</v>
      </c>
      <c r="M22" s="22">
        <f t="shared" si="7"/>
        <v>1203340.3499999999</v>
      </c>
      <c r="N22" s="22">
        <f t="shared" si="7"/>
        <v>1203340.3499999999</v>
      </c>
      <c r="O22" s="22">
        <f t="shared" si="7"/>
        <v>1203340.3499999999</v>
      </c>
      <c r="P22" s="19">
        <f t="shared" si="1"/>
        <v>8499999.9999999981</v>
      </c>
      <c r="Q22" s="23">
        <v>8500000</v>
      </c>
      <c r="R22" s="24">
        <f t="shared" si="4"/>
        <v>0</v>
      </c>
    </row>
    <row r="23" spans="1:18" s="7" customFormat="1" ht="19.7" customHeight="1" x14ac:dyDescent="0.2">
      <c r="A23" s="20" t="s">
        <v>57</v>
      </c>
      <c r="B23" s="21" t="s">
        <v>58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19">
        <f t="shared" si="6"/>
        <v>0</v>
      </c>
      <c r="I23" s="22">
        <f t="shared" si="7"/>
        <v>267242.28571428574</v>
      </c>
      <c r="J23" s="22">
        <f t="shared" si="7"/>
        <v>267242.28571428574</v>
      </c>
      <c r="K23" s="22">
        <f t="shared" si="7"/>
        <v>267242.28571428574</v>
      </c>
      <c r="L23" s="22">
        <f t="shared" si="7"/>
        <v>267242.28571428574</v>
      </c>
      <c r="M23" s="22">
        <f t="shared" si="7"/>
        <v>267242.28571428574</v>
      </c>
      <c r="N23" s="22">
        <f t="shared" si="7"/>
        <v>267242.28571428574</v>
      </c>
      <c r="O23" s="22">
        <f t="shared" si="7"/>
        <v>267242.28571428574</v>
      </c>
      <c r="P23" s="19">
        <f t="shared" si="1"/>
        <v>1870696</v>
      </c>
      <c r="Q23" s="23">
        <v>1870696</v>
      </c>
      <c r="R23" s="24">
        <f t="shared" si="4"/>
        <v>0</v>
      </c>
    </row>
    <row r="24" spans="1:18" s="7" customFormat="1" ht="19.7" customHeight="1" x14ac:dyDescent="0.2">
      <c r="A24" s="20" t="s">
        <v>31</v>
      </c>
      <c r="B24" s="21" t="s">
        <v>59</v>
      </c>
      <c r="C24" s="22">
        <v>0</v>
      </c>
      <c r="D24" s="22">
        <v>5</v>
      </c>
      <c r="E24" s="22">
        <v>10</v>
      </c>
      <c r="F24" s="22">
        <v>0</v>
      </c>
      <c r="G24" s="22">
        <v>10</v>
      </c>
      <c r="H24" s="19">
        <f t="shared" si="6"/>
        <v>25</v>
      </c>
      <c r="I24" s="22">
        <f t="shared" si="7"/>
        <v>-3.5714285714285716</v>
      </c>
      <c r="J24" s="22">
        <f t="shared" si="7"/>
        <v>-3.5714285714285716</v>
      </c>
      <c r="K24" s="22">
        <f t="shared" si="7"/>
        <v>-3.5714285714285716</v>
      </c>
      <c r="L24" s="22">
        <f t="shared" si="7"/>
        <v>-3.5714285714285716</v>
      </c>
      <c r="M24" s="22">
        <f t="shared" si="7"/>
        <v>-3.5714285714285716</v>
      </c>
      <c r="N24" s="22">
        <f t="shared" si="7"/>
        <v>-3.5714285714285716</v>
      </c>
      <c r="O24" s="22">
        <f t="shared" si="7"/>
        <v>-3.5714285714285716</v>
      </c>
      <c r="P24" s="19">
        <f t="shared" si="1"/>
        <v>0</v>
      </c>
      <c r="Q24" s="23">
        <v>0</v>
      </c>
      <c r="R24" s="24">
        <f>P24-Q24</f>
        <v>0</v>
      </c>
    </row>
    <row r="25" spans="1:18" s="7" customFormat="1" ht="19.7" customHeight="1" x14ac:dyDescent="0.2">
      <c r="A25" s="20" t="s">
        <v>60</v>
      </c>
      <c r="B25" s="21" t="s">
        <v>61</v>
      </c>
      <c r="C25" s="22">
        <v>0</v>
      </c>
      <c r="D25" s="22">
        <v>4639.8</v>
      </c>
      <c r="E25" s="22">
        <v>5300</v>
      </c>
      <c r="F25" s="22">
        <v>0</v>
      </c>
      <c r="G25" s="22">
        <v>2649</v>
      </c>
      <c r="H25" s="19">
        <f t="shared" si="6"/>
        <v>12588.8</v>
      </c>
      <c r="I25" s="22">
        <f t="shared" si="7"/>
        <v>1058.7428571428577</v>
      </c>
      <c r="J25" s="22">
        <f t="shared" si="7"/>
        <v>1058.7428571428577</v>
      </c>
      <c r="K25" s="22">
        <f t="shared" si="7"/>
        <v>1058.7428571428577</v>
      </c>
      <c r="L25" s="22">
        <f t="shared" si="7"/>
        <v>1058.7428571428577</v>
      </c>
      <c r="M25" s="22">
        <f t="shared" si="7"/>
        <v>1058.7428571428577</v>
      </c>
      <c r="N25" s="22">
        <f t="shared" si="7"/>
        <v>1058.7428571428577</v>
      </c>
      <c r="O25" s="22">
        <f t="shared" si="7"/>
        <v>1058.7428571428577</v>
      </c>
      <c r="P25" s="19">
        <f t="shared" si="1"/>
        <v>20000</v>
      </c>
      <c r="Q25" s="23">
        <v>20000.000000000004</v>
      </c>
      <c r="R25" s="24">
        <f t="shared" si="4"/>
        <v>0</v>
      </c>
    </row>
    <row r="26" spans="1:18" s="7" customFormat="1" ht="19.7" customHeight="1" x14ac:dyDescent="0.2">
      <c r="A26" s="20" t="s">
        <v>62</v>
      </c>
      <c r="B26" s="21" t="s">
        <v>63</v>
      </c>
      <c r="C26" s="22">
        <v>178637.03</v>
      </c>
      <c r="D26" s="22">
        <v>-178634.28</v>
      </c>
      <c r="E26" s="22">
        <v>26162.89</v>
      </c>
      <c r="F26" s="22">
        <v>56.329999999987194</v>
      </c>
      <c r="G26" s="22">
        <v>253217.6</v>
      </c>
      <c r="H26" s="19">
        <f t="shared" si="6"/>
        <v>279439.57</v>
      </c>
      <c r="I26" s="22">
        <f t="shared" si="7"/>
        <v>-25634.224285714288</v>
      </c>
      <c r="J26" s="22">
        <f t="shared" si="7"/>
        <v>-25634.224285714288</v>
      </c>
      <c r="K26" s="22">
        <f t="shared" si="7"/>
        <v>-25634.224285714288</v>
      </c>
      <c r="L26" s="22">
        <f t="shared" si="7"/>
        <v>-25634.224285714288</v>
      </c>
      <c r="M26" s="22">
        <f t="shared" si="7"/>
        <v>-25634.224285714288</v>
      </c>
      <c r="N26" s="22">
        <f t="shared" si="7"/>
        <v>-25634.224285714288</v>
      </c>
      <c r="O26" s="22">
        <f t="shared" si="7"/>
        <v>-25634.224285714288</v>
      </c>
      <c r="P26" s="19">
        <f t="shared" si="1"/>
        <v>100000.00000000006</v>
      </c>
      <c r="Q26" s="23">
        <v>100000</v>
      </c>
      <c r="R26" s="24">
        <f t="shared" si="4"/>
        <v>0</v>
      </c>
    </row>
    <row r="27" spans="1:18" s="7" customFormat="1" ht="19.7" customHeight="1" x14ac:dyDescent="0.2">
      <c r="A27" s="20" t="s">
        <v>64</v>
      </c>
      <c r="B27" s="21" t="s">
        <v>65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19">
        <f t="shared" si="6"/>
        <v>0</v>
      </c>
      <c r="I27" s="22">
        <f t="shared" si="7"/>
        <v>17857.142857142859</v>
      </c>
      <c r="J27" s="22">
        <f t="shared" si="7"/>
        <v>17857.142857142859</v>
      </c>
      <c r="K27" s="22">
        <f t="shared" si="7"/>
        <v>17857.142857142859</v>
      </c>
      <c r="L27" s="22">
        <f t="shared" si="7"/>
        <v>17857.142857142859</v>
      </c>
      <c r="M27" s="22">
        <f t="shared" si="7"/>
        <v>17857.142857142859</v>
      </c>
      <c r="N27" s="22">
        <f t="shared" si="7"/>
        <v>17857.142857142859</v>
      </c>
      <c r="O27" s="22">
        <f t="shared" si="7"/>
        <v>17857.142857142859</v>
      </c>
      <c r="P27" s="19">
        <f t="shared" si="1"/>
        <v>125000</v>
      </c>
      <c r="Q27" s="23">
        <v>125000</v>
      </c>
      <c r="R27" s="24">
        <f t="shared" si="4"/>
        <v>0</v>
      </c>
    </row>
    <row r="28" spans="1:18" s="7" customFormat="1" ht="19.7" customHeight="1" x14ac:dyDescent="0.2">
      <c r="A28" s="20" t="s">
        <v>66</v>
      </c>
      <c r="B28" s="21" t="s">
        <v>67</v>
      </c>
      <c r="C28" s="22">
        <v>-1560</v>
      </c>
      <c r="D28" s="22">
        <v>960135</v>
      </c>
      <c r="E28" s="22">
        <v>675</v>
      </c>
      <c r="F28" s="22">
        <v>83555</v>
      </c>
      <c r="G28" s="22">
        <v>44720</v>
      </c>
      <c r="H28" s="19">
        <f t="shared" si="6"/>
        <v>1087525</v>
      </c>
      <c r="I28" s="22">
        <f t="shared" si="7"/>
        <v>130353.57142857143</v>
      </c>
      <c r="J28" s="22">
        <f t="shared" si="7"/>
        <v>130353.57142857143</v>
      </c>
      <c r="K28" s="22">
        <f t="shared" si="7"/>
        <v>130353.57142857143</v>
      </c>
      <c r="L28" s="22">
        <f t="shared" si="7"/>
        <v>130353.57142857143</v>
      </c>
      <c r="M28" s="22">
        <f t="shared" si="7"/>
        <v>130353.57142857143</v>
      </c>
      <c r="N28" s="22">
        <f t="shared" si="7"/>
        <v>130353.57142857143</v>
      </c>
      <c r="O28" s="22">
        <f t="shared" si="7"/>
        <v>130353.57142857143</v>
      </c>
      <c r="P28" s="19">
        <f t="shared" si="1"/>
        <v>1999999.9999999995</v>
      </c>
      <c r="Q28" s="23">
        <v>2000000</v>
      </c>
      <c r="R28" s="24">
        <f t="shared" si="4"/>
        <v>0</v>
      </c>
    </row>
    <row r="29" spans="1:18" s="7" customFormat="1" ht="19.7" customHeight="1" x14ac:dyDescent="0.2">
      <c r="A29" s="20" t="s">
        <v>68</v>
      </c>
      <c r="B29" s="21" t="s">
        <v>69</v>
      </c>
      <c r="C29" s="22">
        <v>0</v>
      </c>
      <c r="D29" s="22">
        <v>1560</v>
      </c>
      <c r="E29" s="22">
        <v>660</v>
      </c>
      <c r="F29" s="22">
        <v>720</v>
      </c>
      <c r="G29" s="22">
        <v>1140</v>
      </c>
      <c r="H29" s="19">
        <f t="shared" si="6"/>
        <v>4080</v>
      </c>
      <c r="I29" s="22">
        <f t="shared" si="7"/>
        <v>845.71428571428567</v>
      </c>
      <c r="J29" s="22">
        <f t="shared" si="7"/>
        <v>845.71428571428567</v>
      </c>
      <c r="K29" s="22">
        <f t="shared" si="7"/>
        <v>845.71428571428567</v>
      </c>
      <c r="L29" s="22">
        <f t="shared" si="7"/>
        <v>845.71428571428567</v>
      </c>
      <c r="M29" s="22">
        <f t="shared" si="7"/>
        <v>845.71428571428567</v>
      </c>
      <c r="N29" s="22">
        <f t="shared" si="7"/>
        <v>845.71428571428567</v>
      </c>
      <c r="O29" s="22">
        <f t="shared" si="7"/>
        <v>845.71428571428567</v>
      </c>
      <c r="P29" s="19">
        <f t="shared" si="1"/>
        <v>10000.000000000004</v>
      </c>
      <c r="Q29" s="23">
        <v>10000</v>
      </c>
      <c r="R29" s="24">
        <f t="shared" si="4"/>
        <v>0</v>
      </c>
    </row>
    <row r="30" spans="1:18" s="7" customFormat="1" ht="19.7" customHeight="1" x14ac:dyDescent="0.2">
      <c r="A30" s="20" t="s">
        <v>70</v>
      </c>
      <c r="B30" s="21" t="s">
        <v>71</v>
      </c>
      <c r="C30" s="22">
        <v>0</v>
      </c>
      <c r="D30" s="22">
        <v>18569.3</v>
      </c>
      <c r="E30" s="22">
        <v>14204.1</v>
      </c>
      <c r="F30" s="22">
        <v>13689.8</v>
      </c>
      <c r="G30" s="22">
        <v>375</v>
      </c>
      <c r="H30" s="19">
        <f t="shared" si="6"/>
        <v>46838.2</v>
      </c>
      <c r="I30" s="22">
        <f t="shared" si="7"/>
        <v>14737.4</v>
      </c>
      <c r="J30" s="22">
        <f t="shared" si="7"/>
        <v>14737.4</v>
      </c>
      <c r="K30" s="22">
        <f t="shared" si="7"/>
        <v>14737.4</v>
      </c>
      <c r="L30" s="22">
        <f t="shared" si="7"/>
        <v>14737.4</v>
      </c>
      <c r="M30" s="22">
        <f t="shared" si="7"/>
        <v>14737.4</v>
      </c>
      <c r="N30" s="22">
        <f t="shared" si="7"/>
        <v>14737.4</v>
      </c>
      <c r="O30" s="22">
        <f t="shared" si="7"/>
        <v>14737.4</v>
      </c>
      <c r="P30" s="19">
        <f t="shared" si="1"/>
        <v>149999.99999999994</v>
      </c>
      <c r="Q30" s="23">
        <v>150000</v>
      </c>
      <c r="R30" s="24">
        <f t="shared" si="4"/>
        <v>0</v>
      </c>
    </row>
    <row r="31" spans="1:18" s="7" customFormat="1" ht="19.7" customHeight="1" x14ac:dyDescent="0.2">
      <c r="A31" s="20" t="s">
        <v>72</v>
      </c>
      <c r="B31" s="21" t="s">
        <v>73</v>
      </c>
      <c r="C31" s="22">
        <v>-598</v>
      </c>
      <c r="D31" s="22">
        <v>1742748</v>
      </c>
      <c r="E31" s="22">
        <v>2070</v>
      </c>
      <c r="F31" s="22">
        <v>156811.5</v>
      </c>
      <c r="G31" s="22">
        <v>101575</v>
      </c>
      <c r="H31" s="19">
        <f t="shared" si="6"/>
        <v>2002606.5</v>
      </c>
      <c r="I31" s="22">
        <f t="shared" si="7"/>
        <v>271256.78571428574</v>
      </c>
      <c r="J31" s="22">
        <f t="shared" si="7"/>
        <v>271256.78571428574</v>
      </c>
      <c r="K31" s="22">
        <f t="shared" si="7"/>
        <v>271256.78571428574</v>
      </c>
      <c r="L31" s="22">
        <f t="shared" si="7"/>
        <v>271256.78571428574</v>
      </c>
      <c r="M31" s="22">
        <f t="shared" si="7"/>
        <v>271256.78571428574</v>
      </c>
      <c r="N31" s="22">
        <f t="shared" si="7"/>
        <v>271256.78571428574</v>
      </c>
      <c r="O31" s="22">
        <f t="shared" si="7"/>
        <v>271256.78571428574</v>
      </c>
      <c r="P31" s="19">
        <f t="shared" si="1"/>
        <v>3901403.9999999981</v>
      </c>
      <c r="Q31" s="23">
        <v>3901404</v>
      </c>
      <c r="R31" s="24">
        <f t="shared" si="4"/>
        <v>0</v>
      </c>
    </row>
    <row r="32" spans="1:18" s="7" customFormat="1" ht="19.7" customHeight="1" x14ac:dyDescent="0.2">
      <c r="A32" s="20" t="s">
        <v>74</v>
      </c>
      <c r="B32" s="21" t="s">
        <v>75</v>
      </c>
      <c r="C32" s="22">
        <v>0</v>
      </c>
      <c r="D32" s="22">
        <v>0</v>
      </c>
      <c r="E32" s="22">
        <v>0</v>
      </c>
      <c r="F32" s="22">
        <v>0</v>
      </c>
      <c r="G32" s="22">
        <v>10</v>
      </c>
      <c r="H32" s="19"/>
      <c r="I32" s="22"/>
      <c r="J32" s="22"/>
      <c r="K32" s="22"/>
      <c r="L32" s="22"/>
      <c r="M32" s="22"/>
      <c r="N32" s="22"/>
      <c r="O32" s="22"/>
      <c r="P32" s="19"/>
      <c r="Q32" s="23"/>
      <c r="R32" s="24"/>
    </row>
    <row r="33" spans="1:18" s="7" customFormat="1" ht="19.7" customHeight="1" x14ac:dyDescent="0.2">
      <c r="A33" s="20" t="s">
        <v>76</v>
      </c>
      <c r="B33" s="21" t="s">
        <v>77</v>
      </c>
      <c r="C33" s="22">
        <v>-1133.3800000000001</v>
      </c>
      <c r="D33" s="22">
        <v>15004.17</v>
      </c>
      <c r="E33" s="22">
        <v>11170.73</v>
      </c>
      <c r="F33" s="22">
        <v>8823.7799999999988</v>
      </c>
      <c r="G33" s="22">
        <v>7174.92</v>
      </c>
      <c r="H33" s="19">
        <f t="shared" si="6"/>
        <v>41040.22</v>
      </c>
      <c r="I33" s="22">
        <f t="shared" ref="I33:O33" si="8">($Q33-$H33)/7</f>
        <v>12708.539999999999</v>
      </c>
      <c r="J33" s="22">
        <f t="shared" si="8"/>
        <v>12708.539999999999</v>
      </c>
      <c r="K33" s="22">
        <f t="shared" si="8"/>
        <v>12708.539999999999</v>
      </c>
      <c r="L33" s="22">
        <f t="shared" si="8"/>
        <v>12708.539999999999</v>
      </c>
      <c r="M33" s="22">
        <f t="shared" si="8"/>
        <v>12708.539999999999</v>
      </c>
      <c r="N33" s="22">
        <f t="shared" si="8"/>
        <v>12708.539999999999</v>
      </c>
      <c r="O33" s="22">
        <f t="shared" si="8"/>
        <v>12708.539999999999</v>
      </c>
      <c r="P33" s="19">
        <f>SUM(C33:O33)-H33</f>
        <v>130000</v>
      </c>
      <c r="Q33" s="23">
        <v>130000</v>
      </c>
      <c r="R33" s="24">
        <f t="shared" si="4"/>
        <v>0</v>
      </c>
    </row>
    <row r="34" spans="1:18" s="7" customFormat="1" ht="19.7" customHeight="1" x14ac:dyDescent="0.2">
      <c r="A34" s="17" t="s">
        <v>78</v>
      </c>
      <c r="B34" s="17" t="s">
        <v>79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19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19">
        <f>SUM(C34:O34)-H34</f>
        <v>31507109.999999996</v>
      </c>
      <c r="Q34" s="23"/>
      <c r="R34" s="24"/>
    </row>
    <row r="35" spans="1:18" s="7" customFormat="1" ht="19.7" customHeight="1" thickBot="1" x14ac:dyDescent="0.25">
      <c r="A35" s="25" t="s">
        <v>80</v>
      </c>
      <c r="B35" s="26"/>
      <c r="C35" s="27">
        <f>C34+C17+C5</f>
        <v>5042113.2300000004</v>
      </c>
      <c r="D35" s="27">
        <f>D34+D17+D5</f>
        <v>7720882.6500000004</v>
      </c>
      <c r="E35" s="27">
        <f>E34+E17+E5</f>
        <v>17927145.919999998</v>
      </c>
      <c r="F35" s="27">
        <f t="shared" ref="F35:G35" si="10">F34+F17+F5</f>
        <v>5240232.1500000004</v>
      </c>
      <c r="G35" s="27">
        <f t="shared" si="10"/>
        <v>6306745.29</v>
      </c>
      <c r="H35" s="19">
        <f>SUM(C35:G35)</f>
        <v>42237119.239999995</v>
      </c>
      <c r="I35" s="27">
        <f t="shared" ref="I35:O35" si="11">I34+I17+I5</f>
        <v>11382485.68</v>
      </c>
      <c r="J35" s="27">
        <f t="shared" si="11"/>
        <v>11382485.68</v>
      </c>
      <c r="K35" s="27">
        <f t="shared" si="11"/>
        <v>11382485.68</v>
      </c>
      <c r="L35" s="27">
        <f t="shared" si="11"/>
        <v>11382485.68</v>
      </c>
      <c r="M35" s="27">
        <f t="shared" si="11"/>
        <v>11382485.68</v>
      </c>
      <c r="N35" s="27">
        <f t="shared" si="11"/>
        <v>11382485.68</v>
      </c>
      <c r="O35" s="27">
        <f t="shared" si="11"/>
        <v>11382485.68</v>
      </c>
      <c r="P35" s="28">
        <f>P34+P17+P5</f>
        <v>121914518.99999996</v>
      </c>
      <c r="Q35" s="29"/>
      <c r="R35" s="24"/>
    </row>
    <row r="36" spans="1:18" s="7" customFormat="1" ht="12.2" customHeight="1" x14ac:dyDescent="0.2">
      <c r="A36" s="30"/>
      <c r="B36" s="14"/>
      <c r="C36" s="15"/>
      <c r="D36" s="15"/>
      <c r="E36" s="15"/>
      <c r="F36" s="15"/>
      <c r="G36" s="15"/>
      <c r="H36" s="16"/>
      <c r="I36" s="15"/>
      <c r="J36" s="15"/>
      <c r="K36" s="15"/>
      <c r="L36" s="15"/>
      <c r="M36" s="15"/>
      <c r="N36" s="15"/>
      <c r="O36" s="15"/>
      <c r="P36" s="16"/>
      <c r="R36" s="24">
        <f t="shared" si="4"/>
        <v>0</v>
      </c>
    </row>
    <row r="37" spans="1:18" s="7" customFormat="1" ht="19.7" customHeight="1" x14ac:dyDescent="0.2">
      <c r="A37" s="17" t="s">
        <v>81</v>
      </c>
      <c r="B37" s="17" t="s">
        <v>82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19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19">
        <f t="shared" ref="P37:P42" si="15">SUM(C37:O37)-H37</f>
        <v>47836264.999999993</v>
      </c>
      <c r="Q37" s="23">
        <v>47836265</v>
      </c>
      <c r="R37" s="24">
        <f t="shared" si="4"/>
        <v>0</v>
      </c>
    </row>
    <row r="38" spans="1:18" s="7" customFormat="1" ht="19.7" customHeight="1" x14ac:dyDescent="0.2">
      <c r="A38" s="17" t="s">
        <v>83</v>
      </c>
      <c r="B38" s="17" t="s">
        <v>84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9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19">
        <f t="shared" si="15"/>
        <v>23760979.000000004</v>
      </c>
      <c r="Q38" s="23">
        <v>23760979</v>
      </c>
      <c r="R38" s="24">
        <f t="shared" si="4"/>
        <v>0</v>
      </c>
    </row>
    <row r="39" spans="1:18" s="7" customFormat="1" ht="19.7" customHeight="1" x14ac:dyDescent="0.2">
      <c r="A39" s="17" t="s">
        <v>85</v>
      </c>
      <c r="B39" s="17" t="s">
        <v>86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19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19">
        <f t="shared" si="15"/>
        <v>32171738.000000007</v>
      </c>
      <c r="Q39" s="23">
        <v>32171738</v>
      </c>
      <c r="R39" s="24">
        <f t="shared" si="4"/>
        <v>0</v>
      </c>
    </row>
    <row r="40" spans="1:18" s="7" customFormat="1" ht="19.7" customHeight="1" x14ac:dyDescent="0.2">
      <c r="A40" s="17" t="s">
        <v>87</v>
      </c>
      <c r="B40" s="17" t="s">
        <v>88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9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19">
        <f t="shared" si="15"/>
        <v>414413.00000000006</v>
      </c>
      <c r="Q40" s="23">
        <v>414413</v>
      </c>
      <c r="R40" s="24">
        <f t="shared" si="4"/>
        <v>0</v>
      </c>
    </row>
    <row r="41" spans="1:18" s="7" customFormat="1" ht="19.7" customHeight="1" x14ac:dyDescent="0.2">
      <c r="A41" s="17" t="s">
        <v>89</v>
      </c>
      <c r="B41" s="17" t="s">
        <v>90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19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19">
        <f t="shared" si="15"/>
        <v>12339141.000000004</v>
      </c>
      <c r="Q41" s="23">
        <v>12339141</v>
      </c>
      <c r="R41" s="24">
        <f t="shared" si="4"/>
        <v>0</v>
      </c>
    </row>
    <row r="42" spans="1:18" s="7" customFormat="1" ht="19.7" customHeight="1" x14ac:dyDescent="0.2">
      <c r="A42" s="17" t="s">
        <v>91</v>
      </c>
      <c r="B42" s="17" t="s">
        <v>92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9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19">
        <f t="shared" si="15"/>
        <v>327950.00000000006</v>
      </c>
      <c r="Q42" s="23">
        <v>327950</v>
      </c>
      <c r="R42" s="24">
        <f t="shared" si="4"/>
        <v>0</v>
      </c>
    </row>
    <row r="43" spans="1:18" s="7" customFormat="1" ht="19.7" customHeight="1" x14ac:dyDescent="0.2">
      <c r="A43" s="31" t="s">
        <v>93</v>
      </c>
      <c r="B43" s="31" t="s">
        <v>94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9">
        <f t="shared" si="12"/>
        <v>1750000</v>
      </c>
      <c r="I43" s="18"/>
      <c r="J43" s="18"/>
      <c r="K43" s="18"/>
      <c r="L43" s="18"/>
      <c r="M43" s="18"/>
      <c r="N43" s="18"/>
      <c r="O43" s="18"/>
      <c r="P43" s="19"/>
      <c r="Q43" s="23"/>
      <c r="R43" s="24"/>
    </row>
    <row r="44" spans="1:18" s="7" customFormat="1" ht="19.7" customHeight="1" x14ac:dyDescent="0.2">
      <c r="A44" s="17" t="s">
        <v>95</v>
      </c>
      <c r="B44" s="17" t="s">
        <v>96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9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9">
        <f>SUM(C44:O44)-H44</f>
        <v>314579.42000000004</v>
      </c>
      <c r="Q44" s="23">
        <v>0</v>
      </c>
      <c r="R44" s="24">
        <f t="shared" si="4"/>
        <v>314579.42000000004</v>
      </c>
    </row>
    <row r="45" spans="1:18" s="7" customFormat="1" ht="19.7" customHeight="1" thickBot="1" x14ac:dyDescent="0.25">
      <c r="A45" s="25" t="s">
        <v>97</v>
      </c>
      <c r="B45" s="32"/>
      <c r="C45" s="27">
        <f>SUM(C37:C44)</f>
        <v>1369828.38</v>
      </c>
      <c r="D45" s="27">
        <f>SUM(D37:D44)</f>
        <v>6080445.1800000006</v>
      </c>
      <c r="E45" s="27">
        <f>SUM(E37:E44)</f>
        <v>5127705.7400000021</v>
      </c>
      <c r="F45" s="27">
        <f>SUM(F37:F44)</f>
        <v>9974039.2999999896</v>
      </c>
      <c r="G45" s="27">
        <f>SUM(G37:G44)</f>
        <v>11434136.79999999</v>
      </c>
      <c r="H45" s="19">
        <f t="shared" si="12"/>
        <v>33986155.399999984</v>
      </c>
      <c r="I45" s="27">
        <f t="shared" ref="I45:O45" si="16">SUM(I37:I44)</f>
        <v>10616113.752500003</v>
      </c>
      <c r="J45" s="27">
        <f t="shared" si="16"/>
        <v>10616113.752500003</v>
      </c>
      <c r="K45" s="27">
        <f t="shared" si="16"/>
        <v>10616113.752500003</v>
      </c>
      <c r="L45" s="27">
        <f t="shared" si="16"/>
        <v>10616113.752500003</v>
      </c>
      <c r="M45" s="27">
        <f t="shared" si="16"/>
        <v>10616113.752500003</v>
      </c>
      <c r="N45" s="27">
        <f t="shared" si="16"/>
        <v>10616113.752500003</v>
      </c>
      <c r="O45" s="27">
        <f t="shared" si="16"/>
        <v>21232227.505000006</v>
      </c>
      <c r="P45" s="28">
        <f>SUM(P37:P44)</f>
        <v>117165065.42</v>
      </c>
    </row>
    <row r="46" spans="1:18" s="7" customFormat="1" ht="18.2" customHeight="1" x14ac:dyDescent="0.2">
      <c r="A46" s="14"/>
      <c r="B46" s="14"/>
      <c r="C46" s="15"/>
      <c r="D46" s="15"/>
      <c r="E46" s="15"/>
      <c r="F46" s="15"/>
      <c r="G46" s="15"/>
      <c r="H46" s="16"/>
      <c r="I46" s="15"/>
      <c r="J46" s="15"/>
      <c r="K46" s="15"/>
      <c r="L46" s="15"/>
      <c r="M46" s="15"/>
      <c r="N46" s="15"/>
      <c r="O46" s="15"/>
      <c r="P46" s="16"/>
    </row>
    <row r="47" spans="1:18" s="7" customFormat="1" ht="19.7" customHeight="1" x14ac:dyDescent="0.2">
      <c r="A47" s="8" t="s">
        <v>98</v>
      </c>
      <c r="B47" s="33"/>
      <c r="C47" s="9">
        <f t="shared" ref="C47:O47" si="17">C35-C45</f>
        <v>3672284.8500000006</v>
      </c>
      <c r="D47" s="9">
        <f t="shared" si="17"/>
        <v>1640437.4699999997</v>
      </c>
      <c r="E47" s="9">
        <f>E35-E45</f>
        <v>12799440.179999996</v>
      </c>
      <c r="F47" s="9">
        <f>F35-F45</f>
        <v>-4733807.1499999892</v>
      </c>
      <c r="G47" s="9">
        <f>G35-G45</f>
        <v>-5127391.5099999895</v>
      </c>
      <c r="H47" s="11">
        <f>H35-H45</f>
        <v>8250963.840000011</v>
      </c>
      <c r="I47" s="9">
        <f t="shared" si="17"/>
        <v>766371.9274999965</v>
      </c>
      <c r="J47" s="9">
        <f t="shared" si="17"/>
        <v>766371.9274999965</v>
      </c>
      <c r="K47" s="9">
        <f t="shared" si="17"/>
        <v>766371.9274999965</v>
      </c>
      <c r="L47" s="9">
        <f t="shared" si="17"/>
        <v>766371.9274999965</v>
      </c>
      <c r="M47" s="9">
        <f t="shared" si="17"/>
        <v>766371.9274999965</v>
      </c>
      <c r="N47" s="9">
        <f t="shared" si="17"/>
        <v>766371.9274999965</v>
      </c>
      <c r="O47" s="9">
        <f t="shared" si="17"/>
        <v>-9849741.8250000067</v>
      </c>
      <c r="P47" s="13">
        <f>SUM(C47:O47)-H47</f>
        <v>2999453.5799999796</v>
      </c>
    </row>
    <row r="48" spans="1:18" s="7" customFormat="1" ht="18.2" customHeight="1" x14ac:dyDescent="0.2">
      <c r="A48" s="14"/>
      <c r="B48" s="14"/>
      <c r="C48" s="15"/>
      <c r="D48" s="15"/>
      <c r="E48" s="15"/>
      <c r="F48" s="15"/>
      <c r="G48" s="15"/>
      <c r="H48" s="16"/>
      <c r="I48" s="15"/>
      <c r="J48" s="15"/>
      <c r="K48" s="15"/>
      <c r="L48" s="15"/>
      <c r="M48" s="15"/>
      <c r="N48" s="15"/>
      <c r="O48" s="15"/>
      <c r="P48" s="16"/>
    </row>
    <row r="49" spans="1:16" s="7" customFormat="1" ht="19.7" hidden="1" customHeight="1" x14ac:dyDescent="0.2">
      <c r="A49" s="34" t="s">
        <v>99</v>
      </c>
      <c r="B49" s="14"/>
      <c r="C49" s="15"/>
      <c r="D49" s="15"/>
      <c r="E49" s="15"/>
      <c r="F49" s="15"/>
      <c r="G49" s="15"/>
      <c r="H49" s="16"/>
      <c r="I49" s="15"/>
      <c r="J49" s="15"/>
      <c r="K49" s="15"/>
      <c r="L49" s="15"/>
      <c r="M49" s="15"/>
      <c r="N49" s="15"/>
      <c r="O49" s="15"/>
      <c r="P49" s="16"/>
    </row>
    <row r="50" spans="1:16" s="7" customFormat="1" ht="19.7" hidden="1" customHeight="1" x14ac:dyDescent="0.2">
      <c r="A50" s="17" t="s">
        <v>100</v>
      </c>
      <c r="B50" s="17" t="s">
        <v>101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9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6"/>
    </row>
    <row r="51" spans="1:16" s="7" customFormat="1" ht="19.7" hidden="1" customHeight="1" x14ac:dyDescent="0.2">
      <c r="A51" s="17" t="s">
        <v>102</v>
      </c>
      <c r="B51" s="17" t="s">
        <v>103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9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6"/>
    </row>
    <row r="52" spans="1:16" s="7" customFormat="1" ht="19.7" hidden="1" customHeight="1" x14ac:dyDescent="0.2">
      <c r="A52" s="17" t="s">
        <v>104</v>
      </c>
      <c r="B52" s="17" t="s">
        <v>105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9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6"/>
    </row>
    <row r="53" spans="1:16" s="7" customFormat="1" ht="19.7" hidden="1" customHeight="1" x14ac:dyDescent="0.2">
      <c r="A53" s="17" t="s">
        <v>106</v>
      </c>
      <c r="B53" s="17" t="s">
        <v>107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9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6"/>
    </row>
    <row r="54" spans="1:16" s="7" customFormat="1" ht="19.7" hidden="1" customHeight="1" x14ac:dyDescent="0.2">
      <c r="A54" s="34" t="s">
        <v>108</v>
      </c>
      <c r="B54" s="14"/>
      <c r="C54" s="15"/>
      <c r="D54" s="15"/>
      <c r="E54" s="15"/>
      <c r="F54" s="15"/>
      <c r="G54" s="15"/>
      <c r="H54" s="19"/>
      <c r="I54" s="15"/>
      <c r="J54" s="15"/>
      <c r="K54" s="15"/>
      <c r="L54" s="15"/>
      <c r="M54" s="15"/>
      <c r="N54" s="15"/>
      <c r="O54" s="15"/>
      <c r="P54" s="16"/>
    </row>
    <row r="55" spans="1:16" s="7" customFormat="1" ht="19.7" hidden="1" customHeight="1" x14ac:dyDescent="0.2">
      <c r="A55" s="17" t="s">
        <v>109</v>
      </c>
      <c r="B55" s="17" t="s">
        <v>110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9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6"/>
    </row>
    <row r="56" spans="1:16" s="7" customFormat="1" ht="19.7" hidden="1" customHeight="1" x14ac:dyDescent="0.2">
      <c r="A56" s="17" t="s">
        <v>111</v>
      </c>
      <c r="B56" s="17" t="s">
        <v>112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19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6"/>
    </row>
    <row r="57" spans="1:16" s="7" customFormat="1" ht="19.7" hidden="1" customHeight="1" x14ac:dyDescent="0.2">
      <c r="A57" s="17" t="s">
        <v>109</v>
      </c>
      <c r="B57" s="17" t="s">
        <v>113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19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6"/>
    </row>
    <row r="58" spans="1:16" s="7" customFormat="1" ht="19.7" hidden="1" customHeight="1" x14ac:dyDescent="0.2">
      <c r="A58" s="17" t="s">
        <v>114</v>
      </c>
      <c r="B58" s="17" t="s">
        <v>115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9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6"/>
    </row>
    <row r="59" spans="1:16" s="7" customFormat="1" ht="19.7" hidden="1" customHeight="1" x14ac:dyDescent="0.2">
      <c r="A59" s="17" t="s">
        <v>78</v>
      </c>
      <c r="B59" s="17" t="s">
        <v>116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9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6"/>
    </row>
    <row r="60" spans="1:16" s="7" customFormat="1" ht="19.7" hidden="1" customHeight="1" x14ac:dyDescent="0.2">
      <c r="A60" s="17" t="s">
        <v>117</v>
      </c>
      <c r="B60" s="17" t="s">
        <v>118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9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6"/>
    </row>
    <row r="61" spans="1:16" s="7" customFormat="1" ht="19.7" hidden="1" customHeight="1" x14ac:dyDescent="0.2">
      <c r="A61" s="17" t="s">
        <v>119</v>
      </c>
      <c r="B61" s="17" t="s">
        <v>120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9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6"/>
    </row>
    <row r="62" spans="1:16" s="7" customFormat="1" ht="30.95" hidden="1" customHeight="1" x14ac:dyDescent="0.2">
      <c r="A62" s="17" t="s">
        <v>121</v>
      </c>
      <c r="B62" s="35" t="s">
        <v>122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9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6"/>
    </row>
    <row r="63" spans="1:16" s="7" customFormat="1" ht="19.7" customHeight="1" thickBot="1" x14ac:dyDescent="0.25">
      <c r="A63" s="25" t="s">
        <v>123</v>
      </c>
      <c r="B63" s="32"/>
      <c r="C63" s="27">
        <f>SUM(C50:C62)</f>
        <v>-10071021.609999999</v>
      </c>
      <c r="D63" s="27">
        <f>SUM(D50:D62)</f>
        <v>-2775027.34</v>
      </c>
      <c r="E63" s="27">
        <f>SUM(E50:E62)</f>
        <v>206991.87</v>
      </c>
      <c r="F63" s="27">
        <f>SUM(F50:F62)</f>
        <v>1193721</v>
      </c>
      <c r="G63" s="27">
        <f>SUM(G50:G62)</f>
        <v>279063.7</v>
      </c>
      <c r="H63" s="28"/>
      <c r="I63" s="27">
        <v>-1200000</v>
      </c>
      <c r="J63" s="27">
        <v>-1200000</v>
      </c>
      <c r="K63" s="27">
        <v>-1200000</v>
      </c>
      <c r="L63" s="27">
        <v>-1200000</v>
      </c>
      <c r="M63" s="27">
        <v>-1200000</v>
      </c>
      <c r="N63" s="27">
        <v>-1200000</v>
      </c>
      <c r="O63" s="27">
        <v>-1200000</v>
      </c>
      <c r="P63" s="36"/>
    </row>
    <row r="64" spans="1:16" s="7" customFormat="1" ht="18.2" customHeight="1" x14ac:dyDescent="0.2">
      <c r="A64" s="14"/>
      <c r="B64" s="14"/>
      <c r="C64" s="15"/>
      <c r="D64" s="15"/>
      <c r="E64" s="15"/>
      <c r="F64" s="15"/>
      <c r="G64" s="15"/>
      <c r="H64" s="16"/>
      <c r="I64" s="15"/>
      <c r="J64" s="15"/>
      <c r="K64" s="15"/>
      <c r="L64" s="15"/>
      <c r="M64" s="15"/>
      <c r="N64" s="15"/>
      <c r="O64" s="15"/>
      <c r="P64" s="16"/>
    </row>
    <row r="65" spans="1:16" s="7" customFormat="1" ht="19.7" customHeight="1" thickBot="1" x14ac:dyDescent="0.25">
      <c r="A65" s="37" t="s">
        <v>124</v>
      </c>
      <c r="B65" s="38"/>
      <c r="C65" s="39">
        <f>C3+C47+C63</f>
        <v>17276325.860000003</v>
      </c>
      <c r="D65" s="39">
        <f>D3+D47+D63</f>
        <v>16141735.990000002</v>
      </c>
      <c r="E65" s="39">
        <f>E3+E47+E63</f>
        <v>29148168.039999999</v>
      </c>
      <c r="F65" s="39">
        <f>F3+F47+F63</f>
        <v>25608081.890000008</v>
      </c>
      <c r="G65" s="39">
        <f>G3+G47+G63</f>
        <v>20759754.080000017</v>
      </c>
      <c r="H65" s="40"/>
      <c r="I65" s="39">
        <f t="shared" ref="I65:O65" si="18">I3+I47+I63</f>
        <v>20326126.007500015</v>
      </c>
      <c r="J65" s="39">
        <f t="shared" si="18"/>
        <v>19892497.93500001</v>
      </c>
      <c r="K65" s="39">
        <f t="shared" si="18"/>
        <v>19458869.862500004</v>
      </c>
      <c r="L65" s="39">
        <f t="shared" si="18"/>
        <v>19025241.789999999</v>
      </c>
      <c r="M65" s="39">
        <f t="shared" si="18"/>
        <v>18591613.717499994</v>
      </c>
      <c r="N65" s="39">
        <f t="shared" si="18"/>
        <v>18157985.644999988</v>
      </c>
      <c r="O65" s="39">
        <f t="shared" si="18"/>
        <v>7108243.8199999817</v>
      </c>
      <c r="P65" s="41"/>
    </row>
    <row r="66" spans="1:16" s="7" customFormat="1" ht="28.7" customHeight="1" x14ac:dyDescent="0.2">
      <c r="C66" s="42"/>
      <c r="D66" s="42"/>
      <c r="E66" s="42"/>
      <c r="F66" s="42"/>
      <c r="G66" s="42"/>
      <c r="H66" s="43"/>
      <c r="I66" s="42"/>
      <c r="J66" s="42"/>
      <c r="K66" s="42"/>
      <c r="L66" s="42"/>
      <c r="M66" s="42"/>
      <c r="N66" s="42"/>
      <c r="O66" s="42"/>
      <c r="P66" s="42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11.30.23</vt:lpstr>
      <vt:lpstr>'11.30.23'!Print_Area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Nour</dc:creator>
  <cp:lastModifiedBy>Amir Nour</cp:lastModifiedBy>
  <dcterms:created xsi:type="dcterms:W3CDTF">2023-12-12T01:14:24Z</dcterms:created>
  <dcterms:modified xsi:type="dcterms:W3CDTF">2023-12-12T01:14:34Z</dcterms:modified>
</cp:coreProperties>
</file>